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rels" ContentType="application/vnd.openxmlformats-package.relationships+xml"/>
  <Default Extension="jpeg" ContentType="image/jpeg"/>
  <Default Extension="png" ContentType="image/png"/>
  <Default Extension="bin" ContentType="application/vnd.openxmlformats-officedocument.oleObject"/>
  <Default Extension="wmf" ContentType="image/x-wmf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bookViews>
    <workbookView xWindow="360" yWindow="15" windowWidth="20955" windowHeight="9720" activeTab="0"/>
  </bookViews>
  <sheets>
    <sheet name="Einnahmen" sheetId="1" state="visible" r:id="rId2"/>
    <sheet name="Ausgaben" sheetId="2" state="visible" r:id="rId3"/>
  </sheets>
  <definedNames>
    <definedName name="Print_Area" localSheetId="1">Ausgaben!$A$1:$H$32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<sst xmlns="http://schemas.openxmlformats.org/spreadsheetml/2006/main" count="127" uniqueCount="127">
  <si>
    <t xml:space="preserve">Monatliche Haushaltsübersicht bis einschl. Monat</t>
  </si>
  <si>
    <t>Titel</t>
  </si>
  <si>
    <t>Haushalts-</t>
  </si>
  <si>
    <t xml:space="preserve">1. Nachtrag</t>
  </si>
  <si>
    <t xml:space="preserve">2. Nachtrag</t>
  </si>
  <si>
    <t xml:space="preserve">3. Nachtrag</t>
  </si>
  <si>
    <t>Ist-Einnahme</t>
  </si>
  <si>
    <t>ansatz</t>
  </si>
  <si>
    <t xml:space="preserve">+ Zugang /</t>
  </si>
  <si>
    <t xml:space="preserve">bis einschl.</t>
  </si>
  <si>
    <t>2021/2022</t>
  </si>
  <si>
    <t xml:space="preserve">./. Abgang</t>
  </si>
  <si>
    <t xml:space="preserve"> in €</t>
  </si>
  <si>
    <t xml:space="preserve">in €</t>
  </si>
  <si>
    <t xml:space="preserve">ges. in €</t>
  </si>
  <si>
    <t xml:space="preserve">111.21     </t>
  </si>
  <si>
    <t>StudentInnenschaftsbeiträge</t>
  </si>
  <si>
    <t>119.01</t>
  </si>
  <si>
    <t xml:space="preserve">Vermischte Einnahmen</t>
  </si>
  <si>
    <t xml:space="preserve">119.07     </t>
  </si>
  <si>
    <t>Landesastenkonferenz</t>
  </si>
  <si>
    <t xml:space="preserve">119.08     </t>
  </si>
  <si>
    <t>Kaffeeverkauf</t>
  </si>
  <si>
    <t xml:space="preserve">119.09    </t>
  </si>
  <si>
    <t xml:space="preserve">Ersatzleistungen (aus Versicherungen)</t>
  </si>
  <si>
    <t xml:space="preserve">129.01    </t>
  </si>
  <si>
    <t xml:space="preserve">Einnahmen aus ISIC-Verkauf</t>
  </si>
  <si>
    <t xml:space="preserve">132.01 F   </t>
  </si>
  <si>
    <t xml:space="preserve">Erlöse aus der Veräußerung von beweglichen Sachen</t>
  </si>
  <si>
    <t>162.01</t>
  </si>
  <si>
    <t>Zinsen</t>
  </si>
  <si>
    <t>182.01</t>
  </si>
  <si>
    <r>
      <t/>
    </r>
    <r>
      <rPr>
        <sz val="12"/>
        <color indexed="64"/>
        <rFont val="Arial"/>
      </rPr>
      <t xml:space="preserve">Darlehensrückflüsse </t>
    </r>
    <r>
      <rPr>
        <sz val="8"/>
        <color indexed="64"/>
        <rFont val="Arial"/>
      </rPr>
      <t xml:space="preserve">(aus Studierendendarlehen)</t>
    </r>
  </si>
  <si>
    <t>282.01</t>
  </si>
  <si>
    <t xml:space="preserve">sonstige Zuschüsse</t>
  </si>
  <si>
    <t>351.01</t>
  </si>
  <si>
    <t xml:space="preserve">Entnahme Ausgleichsrücklage</t>
  </si>
  <si>
    <t>352.01</t>
  </si>
  <si>
    <t xml:space="preserve">Entnahme Betriebsmittelrücklage</t>
  </si>
  <si>
    <t>359.01</t>
  </si>
  <si>
    <t xml:space="preserve">Entnahme Erneuerungsrücklage</t>
  </si>
  <si>
    <t>361.01</t>
  </si>
  <si>
    <t xml:space="preserve">Überschuß aus dem Vorjahr</t>
  </si>
  <si>
    <t xml:space="preserve">Dlfd. Posten (Einn. Für HHJ 2021/2022 aus vorherigem HHJ)</t>
  </si>
  <si>
    <t>362.01</t>
  </si>
  <si>
    <t xml:space="preserve">Dlfd. Posten (Einn. für HHJ 2022/2023)</t>
  </si>
  <si>
    <t>389.01</t>
  </si>
  <si>
    <t xml:space="preserve">Sonst. haushaltstechn. Verrechnungen</t>
  </si>
  <si>
    <t>Summe</t>
  </si>
  <si>
    <t>Einnahmen</t>
  </si>
  <si>
    <t xml:space="preserve">Seite 2 - Kassenbestandsübersicht  </t>
  </si>
  <si>
    <t>€</t>
  </si>
  <si>
    <t xml:space="preserve">abzgl. Ausgaben</t>
  </si>
  <si>
    <t>Buchbestand</t>
  </si>
  <si>
    <t>Bargeld</t>
  </si>
  <si>
    <t>Girokonto</t>
  </si>
  <si>
    <t>Sparbücher</t>
  </si>
  <si>
    <t xml:space="preserve">Termingeld I</t>
  </si>
  <si>
    <t xml:space="preserve">Termingeld II</t>
  </si>
  <si>
    <t xml:space="preserve">Termingeld III</t>
  </si>
  <si>
    <t xml:space="preserve">Termingeld IV</t>
  </si>
  <si>
    <t xml:space="preserve">Termingeld V</t>
  </si>
  <si>
    <t xml:space="preserve">Termingeld VI</t>
  </si>
  <si>
    <t>Sparkassenbrief</t>
  </si>
  <si>
    <t xml:space="preserve">Tagesgeld -7045</t>
  </si>
  <si>
    <t xml:space="preserve">SSK -3952</t>
  </si>
  <si>
    <t xml:space="preserve">SSK -3944</t>
  </si>
  <si>
    <t>Kassenbestand</t>
  </si>
  <si>
    <t xml:space="preserve">Sachlich richtig:</t>
  </si>
  <si>
    <t>Fertiggestellt:</t>
  </si>
  <si>
    <t xml:space="preserve">Buch- und Kassenbestand müssen identisch sein!</t>
  </si>
  <si>
    <t>Ausgaben</t>
  </si>
  <si>
    <t xml:space="preserve">Monatliche Haushaltsübersicht bis einschl. Monat:</t>
  </si>
  <si>
    <t xml:space="preserve">März 2022</t>
  </si>
  <si>
    <t>Ist-Ausgaben</t>
  </si>
  <si>
    <t xml:space="preserve">./. Abgang in €</t>
  </si>
  <si>
    <t xml:space="preserve">2021/2022 final</t>
  </si>
  <si>
    <t>412.02</t>
  </si>
  <si>
    <t xml:space="preserve">AWEs AStA-ReferentInnen</t>
  </si>
  <si>
    <t>412.03</t>
  </si>
  <si>
    <t xml:space="preserve">AWEs Stud. SachbearbeiterInnen</t>
  </si>
  <si>
    <t>413.01</t>
  </si>
  <si>
    <t xml:space="preserve">Vergütungen (brutto)</t>
  </si>
  <si>
    <t>413.02</t>
  </si>
  <si>
    <t xml:space="preserve">Gesetzlicher sozialer Aufwand</t>
  </si>
  <si>
    <t xml:space="preserve">427.01 F</t>
  </si>
  <si>
    <t xml:space="preserve">Beschäftigungsentgelte, Aufwendungen für nebenamtlich und nebenberuflich Tätige, an Vertretungs- und Aushilfskräfte</t>
  </si>
  <si>
    <t xml:space="preserve">511.01 F</t>
  </si>
  <si>
    <t xml:space="preserve">Geschäftsbedarf und Kommunikation sowie Geräte, Ausstattungs- und Ausrüstungs-gegenstände, sonstige Gebrauchsgegenstände</t>
  </si>
  <si>
    <t>514.02</t>
  </si>
  <si>
    <t>Fahrradwerkstätten</t>
  </si>
  <si>
    <t xml:space="preserve">525.01 F</t>
  </si>
  <si>
    <t xml:space="preserve">Aus- und Fortbildung der Bediensteten</t>
  </si>
  <si>
    <t xml:space="preserve">526.02 F</t>
  </si>
  <si>
    <t xml:space="preserve">Gerichts- und ähnliche Kosten</t>
  </si>
  <si>
    <t xml:space="preserve">527.01 F</t>
  </si>
  <si>
    <t xml:space="preserve">Reisekostenvergütungen für Dienstreisen</t>
  </si>
  <si>
    <t>531.01</t>
  </si>
  <si>
    <t>Veröffentlichungen</t>
  </si>
  <si>
    <t xml:space="preserve">546.01 F</t>
  </si>
  <si>
    <t xml:space="preserve">Vermischte Ausgaben</t>
  </si>
  <si>
    <t>546.07</t>
  </si>
  <si>
    <t>Versicherungen</t>
  </si>
  <si>
    <t>547.01</t>
  </si>
  <si>
    <t>Semesterticket</t>
  </si>
  <si>
    <t>548.01</t>
  </si>
  <si>
    <t xml:space="preserve">Inanspruchnahme sonst. Dienstleistungen</t>
  </si>
  <si>
    <t>684.01</t>
  </si>
  <si>
    <t xml:space="preserve">Zuschüsse an Babygruppen/KiTas/KiLas</t>
  </si>
  <si>
    <t>686.01</t>
  </si>
  <si>
    <t xml:space="preserve">Mitgliedsbeiträge an Vereine, Verbände und Gesellschaften, sonstige Zuschüsse</t>
  </si>
  <si>
    <t>812.07</t>
  </si>
  <si>
    <t xml:space="preserve">Erwerb von Geräten, Ausstattungs- und Ausrüstungsgegenständen (über EUR 1.000,--)</t>
  </si>
  <si>
    <t>863.01</t>
  </si>
  <si>
    <t xml:space="preserve">Darlehen der StudentInnenschaft</t>
  </si>
  <si>
    <t>911.01</t>
  </si>
  <si>
    <t>Ausgleichsrücklage</t>
  </si>
  <si>
    <t>912.01</t>
  </si>
  <si>
    <t>Betriebsmittelrücklagen</t>
  </si>
  <si>
    <t>919.01</t>
  </si>
  <si>
    <t xml:space="preserve">Zuführung an Erneuerungsrücklagen</t>
  </si>
  <si>
    <t>961.01</t>
  </si>
  <si>
    <t xml:space="preserve">Fehlbetrag aus dem Vorjahr</t>
  </si>
  <si>
    <t>982.01</t>
  </si>
  <si>
    <t xml:space="preserve">durchlfd. Posten (Übern. ins HHJ 2022/2023)</t>
  </si>
  <si>
    <t>989.01</t>
  </si>
  <si>
    <t xml:space="preserve">Sonstige Verrechnungen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</si>
</sst>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#,##0.00\ [$€-407];[RED]\-#,##0.00\ [$€-407]"/>
    <numFmt numFmtId="165" formatCode="[$-407]mmmm\ yyyy"/>
    <numFmt numFmtId="166" formatCode="mmmm\ yyyy"/>
    <numFmt numFmtId="167" formatCode="dd/mm/yy"/>
    <numFmt numFmtId="168" formatCode="[$-407]@"/>
    <numFmt numFmtId="169" formatCode="[$-407]mmm\ yy"/>
  </numFmts>
  <fonts count="21">
    <font>
      <sz val="11.000000"/>
      <color indexed="64"/>
      <name val="Arial"/>
    </font>
    <font>
      <sz val="10.000000"/>
      <name val="Arial"/>
    </font>
    <font>
      <b/>
      <i/>
      <sz val="16.000000"/>
      <color indexed="64"/>
      <name val="Arial"/>
    </font>
    <font>
      <b/>
      <i/>
      <u/>
      <sz val="11.000000"/>
      <color indexed="64"/>
      <name val="Arial"/>
    </font>
    <font>
      <sz val="11.000000"/>
      <color indexed="64"/>
      <name val="Calibri"/>
    </font>
    <font>
      <sz val="11.000000"/>
      <color indexed="65"/>
      <name val="Calibri"/>
    </font>
    <font>
      <b/>
      <sz val="11.000000"/>
      <color indexed="64"/>
      <name val="Calibri"/>
    </font>
    <font>
      <sz val="10.000000"/>
      <color indexed="64"/>
      <name val="Arial"/>
    </font>
    <font>
      <b/>
      <sz val="18.000000"/>
      <color indexed="62"/>
      <name val="Cambria"/>
    </font>
    <font>
      <b/>
      <sz val="16.000000"/>
      <color indexed="64"/>
      <name val="Arial"/>
    </font>
    <font>
      <b/>
      <sz val="14.000000"/>
      <color indexed="64"/>
      <name val="Arial"/>
    </font>
    <font>
      <sz val="12.000000"/>
      <color indexed="64"/>
      <name val="Arial"/>
    </font>
    <font>
      <b/>
      <sz val="10.000000"/>
      <color indexed="64"/>
      <name val="Arial"/>
    </font>
    <font>
      <b/>
      <sz val="12.000000"/>
      <color indexed="64"/>
      <name val="Arial"/>
    </font>
    <font>
      <sz val="14.000000"/>
      <color indexed="64"/>
      <name val="Arial"/>
    </font>
    <font>
      <u/>
      <sz val="16.000000"/>
      <color indexed="64"/>
      <name val="Arial"/>
    </font>
    <font>
      <u/>
      <sz val="12.000000"/>
      <color indexed="64"/>
      <name val="Arial"/>
    </font>
    <font>
      <b/>
      <u/>
      <sz val="12.000000"/>
      <color indexed="64"/>
      <name val="Arial"/>
    </font>
    <font>
      <u/>
      <sz val="10.000000"/>
      <color indexed="64"/>
      <name val="Arial"/>
    </font>
    <font>
      <sz val="11.000000"/>
      <color indexed="65"/>
      <name val="Arial"/>
    </font>
    <font>
      <u/>
      <sz val="11.000000"/>
      <color indexed="64"/>
      <name val="Arial"/>
    </font>
  </fonts>
  <fills count="12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indexed="29"/>
        <bgColor indexed="45"/>
      </patternFill>
    </fill>
    <fill>
      <patternFill patternType="solid">
        <fgColor rgb="FFFFFFC0"/>
        <bgColor indexed="43"/>
      </patternFill>
    </fill>
    <fill>
      <patternFill patternType="solid">
        <fgColor rgb="FFE3E3E3"/>
        <bgColor indexed="42"/>
      </patternFill>
    </fill>
    <fill>
      <patternFill patternType="solid">
        <fgColor rgb="FFA0E0E0"/>
        <bgColor rgb="FFA6CAF0"/>
      </patternFill>
    </fill>
    <fill>
      <patternFill patternType="solid">
        <fgColor indexed="43"/>
        <bgColor rgb="FFFFFFC0"/>
      </patternFill>
    </fill>
    <fill>
      <patternFill patternType="solid">
        <fgColor rgb="FFCC9CCC"/>
        <bgColor indexed="45"/>
      </patternFill>
    </fill>
    <fill>
      <patternFill patternType="solid">
        <fgColor rgb="FF996666"/>
        <bgColor indexed="54"/>
      </patternFill>
    </fill>
    <fill>
      <patternFill patternType="solid">
        <fgColor rgb="FF999933"/>
        <bgColor indexed="55"/>
      </patternFill>
    </fill>
    <fill>
      <patternFill patternType="solid">
        <fgColor indexed="65"/>
        <bgColor rgb="FFFFFFC0"/>
      </patternFill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hair">
        <color rgb="FF3333CC"/>
      </top>
      <bottom style="hair">
        <color rgb="FF3333CC"/>
      </bottom>
      <diagonal style="none"/>
    </border>
    <border>
      <left style="none"/>
      <right style="none"/>
      <top style="none"/>
      <bottom style="hair">
        <color rgb="FF3C3C3C"/>
      </bottom>
      <diagonal style="none"/>
    </border>
    <border>
      <left style="hair">
        <color rgb="FF3C3C3C"/>
      </left>
      <right style="hair">
        <color rgb="FF3C3C3C"/>
      </right>
      <top style="hair">
        <color rgb="FF3C3C3C"/>
      </top>
      <bottom style="none"/>
      <diagonal style="none"/>
    </border>
    <border>
      <left style="hair">
        <color rgb="FF3C3C3C"/>
      </left>
      <right style="none"/>
      <top style="hair">
        <color rgb="FF3C3C3C"/>
      </top>
      <bottom style="none"/>
      <diagonal style="none"/>
    </border>
    <border>
      <left style="hair">
        <color rgb="FF3C3C3C"/>
      </left>
      <right style="hair">
        <color rgb="FF3C3C3C"/>
      </right>
      <top style="none"/>
      <bottom style="none"/>
      <diagonal style="none"/>
    </border>
    <border>
      <left style="hair">
        <color rgb="FF3C3C3C"/>
      </left>
      <right style="none"/>
      <top style="none"/>
      <bottom style="none"/>
      <diagonal style="none"/>
    </border>
    <border>
      <left style="hair">
        <color rgb="FF3C3C3C"/>
      </left>
      <right style="hair">
        <color rgb="FF3C3C3C"/>
      </right>
      <top style="none"/>
      <bottom style="hair">
        <color rgb="FF3C3C3C"/>
      </bottom>
      <diagonal style="none"/>
    </border>
    <border>
      <left style="hair">
        <color rgb="FF3C3C3C"/>
      </left>
      <right style="hair">
        <color rgb="FF3C3C3C"/>
      </right>
      <top style="hair">
        <color rgb="FF3C3C3C"/>
      </top>
      <bottom style="hair">
        <color rgb="FF3C3C3C"/>
      </bottom>
      <diagonal style="none"/>
    </border>
    <border>
      <left style="hair">
        <color rgb="FF3C3C3C"/>
      </left>
      <right style="none"/>
      <top style="hair">
        <color rgb="FF3C3C3C"/>
      </top>
      <bottom style="hair">
        <color rgb="FF3C3C3C"/>
      </bottom>
      <diagonal style="none"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none"/>
    </border>
    <border>
      <left style="hair">
        <color indexed="64"/>
      </left>
      <right style="hair">
        <color indexed="64"/>
      </right>
      <top style="hair">
        <color indexed="64"/>
      </top>
      <bottom style="none"/>
      <diagonal style="none"/>
    </border>
    <border>
      <left style="none"/>
      <right style="hair">
        <color rgb="FF3C3C3C"/>
      </right>
      <top style="hair">
        <color rgb="FF3C3C3C"/>
      </top>
      <bottom style="none"/>
      <diagonal style="none"/>
    </border>
    <border>
      <left style="hair">
        <color indexed="64"/>
      </left>
      <right style="hair">
        <color indexed="64"/>
      </right>
      <top style="none"/>
      <bottom style="none"/>
      <diagonal style="none"/>
    </border>
    <border>
      <left style="none"/>
      <right style="hair">
        <color rgb="FF3C3C3C"/>
      </right>
      <top style="none"/>
      <bottom style="none"/>
      <diagonal style="none"/>
    </border>
    <border>
      <left style="hair">
        <color indexed="64"/>
      </left>
      <right style="hair">
        <color indexed="64"/>
      </right>
      <top style="none"/>
      <bottom style="hair">
        <color indexed="64"/>
      </bottom>
      <diagonal style="none"/>
    </border>
  </borders>
  <cellStyleXfs count="30">
    <xf fontId="0" fillId="0" borderId="0" numFmtId="0" applyNumberFormat="1" applyFont="1" applyFill="1" applyBorder="1"/>
    <xf fontId="1" fillId="0" borderId="0" numFmtId="43" applyNumberFormat="1" applyFont="1" applyFill="1" applyBorder="1"/>
    <xf fontId="1" fillId="0" borderId="0" numFmtId="41" applyNumberFormat="1" applyFont="1" applyFill="1" applyBorder="1"/>
    <xf fontId="1" fillId="0" borderId="0" numFmtId="44" applyNumberFormat="1" applyFont="1" applyFill="1" applyBorder="1"/>
    <xf fontId="1" fillId="0" borderId="0" numFmtId="42" applyNumberFormat="1" applyFont="1" applyFill="1" applyBorder="1"/>
    <xf fontId="1" fillId="0" borderId="0" numFmtId="9" applyNumberFormat="1" applyFont="1" applyFill="1" applyBorder="1"/>
    <xf fontId="2" fillId="0" borderId="0" numFmtId="0" applyNumberFormat="1" applyFont="1" applyFill="1" applyBorder="1">
      <alignment horizontal="center"/>
    </xf>
    <xf fontId="3" fillId="0" borderId="0" numFmtId="0" applyNumberFormat="1" applyFont="1" applyFill="1" applyBorder="1"/>
    <xf fontId="3" fillId="0" borderId="0" numFmtId="164" applyNumberFormat="1" applyFont="1" applyFill="1" applyBorder="1"/>
    <xf fontId="4" fillId="2" borderId="0" numFmtId="0" applyNumberFormat="1" applyFont="1" applyFill="1" applyBorder="1"/>
    <xf fontId="4" fillId="3" borderId="0" numFmtId="0" applyNumberFormat="1" applyFont="1" applyFill="1" applyBorder="1"/>
    <xf fontId="4" fillId="4" borderId="0" numFmtId="0" applyNumberFormat="1" applyFont="1" applyFill="1" applyBorder="1"/>
    <xf fontId="4" fillId="5" borderId="0" numFmtId="0" applyNumberFormat="1" applyFont="1" applyFill="1" applyBorder="1"/>
    <xf fontId="4" fillId="6" borderId="0" numFmtId="0" applyNumberFormat="1" applyFont="1" applyFill="1" applyBorder="1"/>
    <xf fontId="4" fillId="4" borderId="0" numFmtId="0" applyNumberFormat="1" applyFont="1" applyFill="1" applyBorder="1"/>
    <xf fontId="4" fillId="6" borderId="0" numFmtId="0" applyNumberFormat="1" applyFont="1" applyFill="1" applyBorder="1"/>
    <xf fontId="4" fillId="3" borderId="0" numFmtId="0" applyNumberFormat="1" applyFont="1" applyFill="1" applyBorder="1"/>
    <xf fontId="4" fillId="7" borderId="0" numFmtId="0" applyNumberFormat="1" applyFont="1" applyFill="1" applyBorder="1"/>
    <xf fontId="4" fillId="8" borderId="0" numFmtId="0" applyNumberFormat="1" applyFont="1" applyFill="1" applyBorder="1"/>
    <xf fontId="4" fillId="6" borderId="0" numFmtId="0" applyNumberFormat="1" applyFont="1" applyFill="1" applyBorder="1"/>
    <xf fontId="4" fillId="4" borderId="0" numFmtId="0" applyNumberFormat="1" applyFont="1" applyFill="1" applyBorder="1"/>
    <xf fontId="5" fillId="6" borderId="0" numFmtId="0" applyNumberFormat="1" applyFont="1" applyFill="1" applyBorder="1"/>
    <xf fontId="5" fillId="9" borderId="0" numFmtId="0" applyNumberFormat="1" applyFont="1" applyFill="1" applyBorder="1"/>
    <xf fontId="5" fillId="10" borderId="0" numFmtId="0" applyNumberFormat="1" applyFont="1" applyFill="1" applyBorder="1"/>
    <xf fontId="5" fillId="8" borderId="0" numFmtId="0" applyNumberFormat="1" applyFont="1" applyFill="1" applyBorder="1"/>
    <xf fontId="5" fillId="6" borderId="0" numFmtId="0" applyNumberFormat="1" applyFont="1" applyFill="1" applyBorder="1"/>
    <xf fontId="5" fillId="3" borderId="0" numFmtId="0" applyNumberFormat="1" applyFont="1" applyFill="1" applyBorder="1"/>
    <xf fontId="6" fillId="0" borderId="1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</cellStyleXfs>
  <cellXfs count="89">
    <xf fontId="0" fillId="0" borderId="0" numFmtId="0" xfId="0"/>
    <xf fontId="0" fillId="0" borderId="0" numFmtId="0" xfId="0"/>
    <xf fontId="9" fillId="0" borderId="0" numFmtId="0" xfId="0" applyFont="1" applyAlignment="1">
      <alignment horizontal="left"/>
    </xf>
    <xf fontId="10" fillId="0" borderId="2" numFmtId="165" xfId="0" applyNumberFormat="1" applyFont="1" applyBorder="1" applyAlignment="1">
      <alignment horizontal="right"/>
    </xf>
    <xf fontId="11" fillId="0" borderId="0" numFmtId="0" xfId="0" applyFont="1"/>
    <xf fontId="11" fillId="0" borderId="3" numFmtId="0" xfId="0" applyFont="1" applyBorder="1"/>
    <xf fontId="11" fillId="0" borderId="4" numFmtId="0" xfId="0" applyFont="1" applyBorder="1" applyAlignment="1">
      <alignment horizontal="center"/>
    </xf>
    <xf fontId="11" fillId="0" borderId="3" numFmtId="0" xfId="0" applyFont="1" applyBorder="1" applyAlignment="1">
      <alignment horizontal="center"/>
    </xf>
    <xf fontId="0" fillId="0" borderId="3" numFmtId="0" xfId="0" applyBorder="1" applyAlignment="1">
      <alignment horizontal="center"/>
    </xf>
    <xf fontId="11" fillId="0" borderId="5" numFmtId="0" xfId="0" applyFont="1" applyBorder="1"/>
    <xf fontId="11" fillId="0" borderId="6" numFmtId="0" xfId="0" applyFont="1" applyBorder="1" applyAlignment="1">
      <alignment horizontal="center"/>
    </xf>
    <xf fontId="11" fillId="0" borderId="5" numFmtId="0" xfId="0" applyFont="1" applyBorder="1" applyAlignment="1">
      <alignment horizontal="center"/>
    </xf>
    <xf fontId="0" fillId="0" borderId="5" numFmtId="0" xfId="0" applyBorder="1" applyAlignment="1">
      <alignment horizontal="center"/>
    </xf>
    <xf fontId="11" fillId="0" borderId="0" numFmtId="0" xfId="0" applyFont="1" applyAlignment="1">
      <alignment horizontal="center"/>
    </xf>
    <xf fontId="0" fillId="0" borderId="5" numFmtId="166" xfId="0" applyNumberFormat="1" applyBorder="1" applyAlignment="1">
      <alignment horizontal="center"/>
    </xf>
    <xf fontId="11" fillId="0" borderId="7" numFmtId="0" xfId="0" applyFont="1" applyBorder="1" applyAlignment="1">
      <alignment horizontal="center"/>
    </xf>
    <xf fontId="11" fillId="0" borderId="8" numFmtId="0" xfId="0" applyFont="1" applyBorder="1" applyAlignment="1">
      <alignment horizontal="left"/>
    </xf>
    <xf fontId="11" fillId="0" borderId="8" numFmtId="4" xfId="29" applyNumberFormat="1" applyFont="1" applyBorder="1"/>
    <xf fontId="11" fillId="0" borderId="8" numFmtId="4" xfId="0" applyNumberFormat="1" applyFont="1" applyBorder="1" applyAlignment="1">
      <alignment horizontal="right"/>
    </xf>
    <xf fontId="11" fillId="0" borderId="9" numFmtId="4" xfId="0" applyNumberFormat="1" applyFont="1" applyBorder="1"/>
    <xf fontId="11" fillId="0" borderId="10" numFmtId="4" xfId="0" applyNumberFormat="1" applyFont="1" applyBorder="1"/>
    <xf fontId="11" fillId="0" borderId="8" numFmtId="0" xfId="0" applyFont="1" applyBorder="1" applyAlignment="1">
      <alignment horizontal="left" wrapText="1"/>
    </xf>
    <xf fontId="11" fillId="0" borderId="8" numFmtId="4" xfId="0" applyNumberFormat="1" applyFont="1" applyBorder="1" applyAlignment="1">
      <alignment horizontal="right" wrapText="1"/>
    </xf>
    <xf fontId="11" fillId="0" borderId="8" numFmtId="0" xfId="0" applyFont="1" applyBorder="1" applyAlignment="1">
      <alignment wrapText="1"/>
    </xf>
    <xf fontId="11" fillId="0" borderId="5" numFmtId="0" xfId="0" applyFont="1" applyBorder="1" applyAlignment="1">
      <alignment horizontal="left"/>
    </xf>
    <xf fontId="11" fillId="0" borderId="5" numFmtId="4" xfId="29" applyNumberFormat="1" applyFont="1" applyBorder="1"/>
    <xf fontId="11" fillId="0" borderId="5" numFmtId="4" xfId="0" applyNumberFormat="1" applyFont="1" applyBorder="1" applyAlignment="1">
      <alignment horizontal="right"/>
    </xf>
    <xf fontId="11" fillId="11" borderId="8" numFmtId="4" xfId="29" applyNumberFormat="1" applyFont="1" applyFill="1" applyBorder="1"/>
    <xf fontId="11" fillId="11" borderId="8" numFmtId="4" xfId="0" applyNumberFormat="1" applyFont="1" applyFill="1" applyBorder="1" applyAlignment="1">
      <alignment horizontal="right"/>
    </xf>
    <xf fontId="11" fillId="11" borderId="8" numFmtId="0" xfId="0" applyFont="1" applyFill="1" applyBorder="1" applyAlignment="1">
      <alignment horizontal="left" wrapText="1"/>
    </xf>
    <xf fontId="11" fillId="11" borderId="8" numFmtId="0" xfId="0" applyFont="1" applyFill="1" applyBorder="1" applyAlignment="1">
      <alignment horizontal="left"/>
    </xf>
    <xf fontId="11" fillId="11" borderId="10" numFmtId="4" xfId="0" applyNumberFormat="1" applyFont="1" applyFill="1" applyBorder="1"/>
    <xf fontId="0" fillId="0" borderId="8" numFmtId="0" xfId="0" applyBorder="1" applyAlignment="1">
      <alignment horizontal="left"/>
    </xf>
    <xf fontId="12" fillId="0" borderId="8" numFmtId="0" xfId="0" applyFont="1" applyBorder="1"/>
    <xf fontId="13" fillId="0" borderId="8" numFmtId="0" xfId="0" applyFont="1" applyBorder="1"/>
    <xf fontId="13" fillId="0" borderId="9" numFmtId="4" xfId="0" applyNumberFormat="1" applyFont="1" applyBorder="1" applyAlignment="1">
      <alignment horizontal="right"/>
    </xf>
    <xf fontId="13" fillId="0" borderId="10" numFmtId="4" xfId="0" applyNumberFormat="1" applyFont="1" applyBorder="1" applyAlignment="1">
      <alignment horizontal="right"/>
    </xf>
    <xf fontId="7" fillId="0" borderId="0" numFmtId="0" xfId="0" applyFont="1" applyAlignment="1">
      <alignment horizontal="right"/>
    </xf>
    <xf fontId="0" fillId="0" borderId="0" numFmtId="4" xfId="0" applyNumberFormat="1"/>
    <xf fontId="0" fillId="0" borderId="0" numFmtId="0" xfId="0" applyAlignment="1">
      <alignment horizontal="right"/>
    </xf>
    <xf fontId="7" fillId="0" borderId="0" numFmtId="4" xfId="0" applyNumberFormat="1" applyFont="1"/>
    <xf fontId="14" fillId="0" borderId="0" numFmtId="0" xfId="0" applyFont="1"/>
    <xf fontId="10" fillId="0" borderId="2" numFmtId="166" xfId="0" applyNumberFormat="1" applyFont="1" applyBorder="1" applyAlignment="1">
      <alignment horizontal="right"/>
    </xf>
    <xf fontId="15" fillId="0" borderId="0" numFmtId="0" xfId="0" applyFont="1"/>
    <xf fontId="10" fillId="0" borderId="0" numFmtId="49" xfId="0" applyNumberFormat="1" applyFont="1"/>
    <xf fontId="11" fillId="0" borderId="0" numFmtId="0" xfId="0" applyFont="1" applyAlignment="1">
      <alignment horizontal="right"/>
    </xf>
    <xf fontId="11" fillId="0" borderId="0" numFmtId="4" xfId="0" applyNumberFormat="1" applyFont="1"/>
    <xf fontId="11" fillId="0" borderId="0" numFmtId="0" xfId="0" applyFont="1" applyAlignment="1">
      <alignment horizontal="left"/>
    </xf>
    <xf fontId="11" fillId="0" borderId="0" numFmtId="4" xfId="0" applyNumberFormat="1" applyFont="1" applyAlignment="1">
      <alignment horizontal="left"/>
    </xf>
    <xf fontId="16" fillId="0" borderId="0" numFmtId="0" xfId="0" applyFont="1" applyAlignment="1">
      <alignment horizontal="right"/>
    </xf>
    <xf fontId="17" fillId="0" borderId="0" numFmtId="4" xfId="0" applyNumberFormat="1" applyFont="1"/>
    <xf fontId="16" fillId="0" borderId="0" numFmtId="0" xfId="0" applyFont="1"/>
    <xf fontId="13" fillId="0" borderId="0" numFmtId="0" xfId="0" applyFont="1"/>
    <xf fontId="9" fillId="0" borderId="0" numFmtId="0" xfId="0" applyFont="1"/>
    <xf fontId="0" fillId="0" borderId="0" numFmtId="167" xfId="0" applyNumberFormat="1"/>
    <xf fontId="10" fillId="0" borderId="2" numFmtId="168" xfId="0" applyNumberFormat="1" applyFont="1" applyBorder="1" applyAlignment="1">
      <alignment horizontal="right"/>
    </xf>
    <xf fontId="10" fillId="0" borderId="0" numFmtId="166" xfId="0" applyNumberFormat="1" applyFont="1" applyAlignment="1">
      <alignment horizontal="left"/>
    </xf>
    <xf fontId="18" fillId="0" borderId="0" numFmtId="169" xfId="0" applyNumberFormat="1" applyFont="1"/>
    <xf fontId="7" fillId="0" borderId="3" numFmtId="0" xfId="0" applyFont="1" applyBorder="1"/>
    <xf fontId="7" fillId="0" borderId="4" numFmtId="0" xfId="0" applyFont="1" applyBorder="1"/>
    <xf fontId="7" fillId="0" borderId="11" numFmtId="0" xfId="0" applyFont="1" applyBorder="1" applyAlignment="1">
      <alignment horizontal="center"/>
    </xf>
    <xf fontId="7" fillId="0" borderId="12" numFmtId="0" xfId="0" applyFont="1" applyBorder="1" applyAlignment="1">
      <alignment horizontal="center"/>
    </xf>
    <xf fontId="7" fillId="0" borderId="3" numFmtId="0" xfId="0" applyFont="1" applyBorder="1" applyAlignment="1">
      <alignment horizontal="center"/>
    </xf>
    <xf fontId="7" fillId="0" borderId="5" numFmtId="0" xfId="0" applyFont="1" applyBorder="1"/>
    <xf fontId="7" fillId="0" borderId="6" numFmtId="0" xfId="0" applyFont="1" applyBorder="1"/>
    <xf fontId="7" fillId="0" borderId="13" numFmtId="0" xfId="0" applyFont="1" applyBorder="1" applyAlignment="1">
      <alignment horizontal="center"/>
    </xf>
    <xf fontId="7" fillId="0" borderId="14" numFmtId="0" xfId="0" applyFont="1" applyBorder="1" applyAlignment="1">
      <alignment horizontal="center"/>
    </xf>
    <xf fontId="7" fillId="0" borderId="5" numFmtId="0" xfId="0" applyFont="1" applyBorder="1" applyAlignment="1">
      <alignment horizontal="center"/>
    </xf>
    <xf fontId="7" fillId="0" borderId="15" numFmtId="0" xfId="0" applyFont="1" applyBorder="1" applyAlignment="1">
      <alignment horizontal="center"/>
    </xf>
    <xf fontId="7" fillId="0" borderId="0" numFmtId="0" xfId="0" applyFont="1" applyAlignment="1">
      <alignment horizontal="center"/>
    </xf>
    <xf fontId="7" fillId="0" borderId="5" numFmtId="165" xfId="0" applyNumberFormat="1" applyFont="1" applyBorder="1" applyAlignment="1">
      <alignment horizontal="center"/>
    </xf>
    <xf fontId="7" fillId="11" borderId="8" numFmtId="0" xfId="0" applyFont="1" applyFill="1" applyBorder="1"/>
    <xf fontId="0" fillId="11" borderId="7" numFmtId="4" xfId="0" applyNumberFormat="1" applyFill="1" applyBorder="1" applyAlignment="1">
      <alignment horizontal="right"/>
    </xf>
    <xf fontId="0" fillId="11" borderId="8" numFmtId="4" xfId="0" applyNumberFormat="1" applyFill="1" applyBorder="1" applyAlignment="1">
      <alignment horizontal="right"/>
    </xf>
    <xf fontId="0" fillId="0" borderId="8" numFmtId="4" xfId="0" applyNumberFormat="1" applyBorder="1" applyAlignment="1">
      <alignment horizontal="right"/>
    </xf>
    <xf fontId="0" fillId="11" borderId="8" numFmtId="4" xfId="0" applyNumberFormat="1" applyFill="1" applyBorder="1"/>
    <xf fontId="7" fillId="0" borderId="6" numFmtId="4" xfId="0" applyNumberFormat="1" applyFont="1" applyBorder="1" applyAlignment="1">
      <alignment horizontal="right"/>
    </xf>
    <xf fontId="7" fillId="0" borderId="8" numFmtId="0" xfId="0" applyFont="1" applyBorder="1"/>
    <xf fontId="0" fillId="0" borderId="8" numFmtId="4" xfId="0" applyNumberFormat="1" applyBorder="1"/>
    <xf fontId="7" fillId="0" borderId="0" numFmtId="4" xfId="0" applyNumberFormat="1" applyFont="1" applyAlignment="1">
      <alignment horizontal="right"/>
    </xf>
    <xf fontId="7" fillId="0" borderId="8" numFmtId="0" xfId="0" applyFont="1" applyBorder="1" applyAlignment="1">
      <alignment wrapText="1"/>
    </xf>
    <xf fontId="7" fillId="11" borderId="8" numFmtId="0" xfId="0" applyFont="1" applyFill="1" applyBorder="1" applyAlignment="1">
      <alignment wrapText="1"/>
    </xf>
    <xf fontId="7" fillId="0" borderId="8" numFmtId="0" xfId="0" applyFont="1" applyBorder="1" applyAlignment="1">
      <alignment horizontal="left"/>
    </xf>
    <xf fontId="0" fillId="0" borderId="0" numFmtId="4" xfId="0" applyNumberFormat="1" applyAlignment="1">
      <alignment horizontal="right"/>
    </xf>
    <xf fontId="7" fillId="0" borderId="8" numFmtId="4" xfId="0" applyNumberFormat="1" applyFont="1" applyBorder="1" applyAlignment="1">
      <alignment horizontal="right"/>
    </xf>
    <xf fontId="12" fillId="0" borderId="8" numFmtId="4" xfId="0" applyNumberFormat="1" applyFont="1" applyBorder="1"/>
    <xf fontId="19" fillId="11" borderId="0" numFmtId="4" xfId="0" applyNumberFormat="1" applyFont="1" applyFill="1"/>
    <xf fontId="19" fillId="11" borderId="0" numFmtId="0" xfId="0" applyFont="1" applyFill="1"/>
    <xf fontId="20" fillId="0" borderId="0" numFmtId="0" xfId="0" applyFont="1"/>
  </cellXfs>
  <cellStyles count="30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  <cellStyle name="Überschrift" xfId="6"/>
    <cellStyle name="Ergebnis" xfId="7"/>
    <cellStyle name="Ergebnis 2" xfId="8"/>
    <cellStyle name="20% - Akzent1" xfId="9"/>
    <cellStyle name="20% - Akzent2" xfId="10"/>
    <cellStyle name="20% - Akzent3" xfId="11"/>
    <cellStyle name="20% - Akzent4" xfId="12"/>
    <cellStyle name="20% - Akzent5" xfId="13"/>
    <cellStyle name="20% - Akzent6" xfId="14"/>
    <cellStyle name="40% - Akzent1" xfId="15"/>
    <cellStyle name="40% - Akzent2" xfId="16"/>
    <cellStyle name="40% - Akzent3" xfId="17"/>
    <cellStyle name="40% - Akzent4" xfId="18"/>
    <cellStyle name="40% - Akzent5" xfId="19"/>
    <cellStyle name="40% - Akzent6" xfId="20"/>
    <cellStyle name="60% - Akzent1" xfId="21"/>
    <cellStyle name="60% - Akzent2" xfId="22"/>
    <cellStyle name="60% - Akzent3" xfId="23"/>
    <cellStyle name="60% - Akzent4" xfId="24"/>
    <cellStyle name="60% - Akzent5" xfId="25"/>
    <cellStyle name="60% - Akzent6" xfId="26"/>
    <cellStyle name="Ergebnis 1" xfId="27"/>
    <cellStyle name="Euro" xfId="28"/>
    <cellStyle name="Überschrift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worksheet" Target="worksheets/sheet2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</xdr:col>
      <xdr:colOff>584057</xdr:colOff>
      <xdr:row>52</xdr:row>
      <xdr:rowOff>11162</xdr:rowOff>
    </xdr:from>
    <xdr:to>
      <xdr:col>2</xdr:col>
      <xdr:colOff>137777</xdr:colOff>
      <xdr:row>54</xdr:row>
      <xdr:rowOff>155525</xdr:rowOff>
    </xdr:to>
    <xdr:pic>
      <xdr:nvPicPr>
        <xdr:cNvPr id="1025" name="Picture 2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view="pageBreakPreview" zoomScale="100" workbookViewId="0">
      <selection activeCell="J12" activeCellId="0" sqref="J12"/>
    </sheetView>
  </sheetViews>
  <sheetFormatPr baseColWidth="8" defaultRowHeight="13.800000000000001" customHeight="1"/>
  <cols>
    <col customWidth="1" min="1" max="1" style="1" width="9.3398400000000006"/>
    <col customWidth="1" min="2" max="2" style="1" width="39.371099999999998"/>
    <col customWidth="1" min="3" max="3" style="1" width="20.886700000000001"/>
    <col customWidth="1" min="4" max="4" style="1" width="11.5039"/>
    <col customWidth="1" min="5" max="5" style="1" width="10.625"/>
    <col customWidth="1" hidden="1" min="6" max="6" style="1" width="12.773400000000001"/>
    <col customWidth="1" min="7" max="7" style="1" width="11.2578"/>
    <col customWidth="1" min="8" max="8" style="1" width="19.511700000000001"/>
    <col customWidth="1" min="9" max="9" style="1" width="15.8789"/>
    <col customWidth="1" min="10" max="10" style="1" width="14.273400000000001"/>
    <col customWidth="1" min="11" max="11" style="1" width="19.3125"/>
    <col customWidth="1" min="12" max="12" style="1" width="16.8477"/>
    <col customWidth="1" min="13" max="13" style="1" width="10.0938"/>
    <col customWidth="1" min="14" max="14" style="1" width="13.199199999999999"/>
    <col customWidth="1" min="15" max="257" style="1" width="10.0938"/>
  </cols>
  <sheetData>
    <row r="1" ht="19.5">
      <c r="A1" s="2" t="s">
        <v>0</v>
      </c>
      <c r="B1" s="2"/>
      <c r="C1" s="2"/>
      <c r="D1" s="2"/>
      <c r="E1" s="2"/>
      <c r="F1" s="2"/>
      <c r="H1" s="3">
        <v>44621</v>
      </c>
    </row>
    <row r="2" ht="15">
      <c r="L2" s="4"/>
    </row>
    <row r="3" ht="15">
      <c r="A3" s="5" t="s">
        <v>1</v>
      </c>
      <c r="B3" s="5"/>
      <c r="C3" s="6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8" t="s">
        <v>6</v>
      </c>
    </row>
    <row r="4" ht="15">
      <c r="A4" s="9"/>
      <c r="B4" s="9"/>
      <c r="C4" s="10" t="s">
        <v>7</v>
      </c>
      <c r="D4" s="11" t="s">
        <v>8</v>
      </c>
      <c r="E4" s="11" t="s">
        <v>8</v>
      </c>
      <c r="F4" s="11" t="s">
        <v>8</v>
      </c>
      <c r="G4" s="11" t="s">
        <v>7</v>
      </c>
      <c r="H4" s="12" t="s">
        <v>9</v>
      </c>
    </row>
    <row r="5" ht="15">
      <c r="A5" s="9"/>
      <c r="B5" s="9"/>
      <c r="C5" s="13" t="s">
        <v>10</v>
      </c>
      <c r="D5" s="11" t="s">
        <v>11</v>
      </c>
      <c r="E5" s="11" t="s">
        <v>11</v>
      </c>
      <c r="F5" s="11" t="s">
        <v>11</v>
      </c>
      <c r="G5" s="13" t="s">
        <v>10</v>
      </c>
      <c r="H5" s="14">
        <f>H1</f>
        <v>44621</v>
      </c>
    </row>
    <row r="6" ht="15">
      <c r="A6" s="9"/>
      <c r="B6" s="9"/>
      <c r="C6" s="10" t="s">
        <v>12</v>
      </c>
      <c r="D6" s="11" t="s">
        <v>13</v>
      </c>
      <c r="E6" s="11" t="s">
        <v>13</v>
      </c>
      <c r="F6" s="11" t="s">
        <v>13</v>
      </c>
      <c r="G6" s="15" t="s">
        <v>14</v>
      </c>
      <c r="H6" s="12" t="s">
        <v>13</v>
      </c>
    </row>
    <row r="7" ht="15">
      <c r="A7" s="16" t="s">
        <v>15</v>
      </c>
      <c r="B7" s="16" t="s">
        <v>16</v>
      </c>
      <c r="C7" s="17">
        <v>7057994.9299999997</v>
      </c>
      <c r="D7" s="17"/>
      <c r="E7" s="18"/>
      <c r="F7" s="18"/>
      <c r="G7" s="19"/>
      <c r="H7" s="20">
        <f>7183461.7400000002-949</f>
        <v>7182512.7400000002</v>
      </c>
      <c r="J7" s="4"/>
    </row>
    <row r="8" ht="14.9" customHeight="1">
      <c r="A8" s="21" t="s">
        <v>17</v>
      </c>
      <c r="B8" s="21" t="s">
        <v>18</v>
      </c>
      <c r="C8" s="17">
        <v>0</v>
      </c>
      <c r="D8" s="22"/>
      <c r="E8" s="22"/>
      <c r="F8" s="22"/>
      <c r="G8" s="19"/>
      <c r="H8" s="20">
        <f>2797.6599999999999</f>
        <v>2797.6599999999999</v>
      </c>
    </row>
    <row r="9" ht="15">
      <c r="A9" s="16" t="s">
        <v>19</v>
      </c>
      <c r="B9" s="16" t="s">
        <v>20</v>
      </c>
      <c r="C9" s="17">
        <v>0</v>
      </c>
      <c r="D9" s="18"/>
      <c r="E9" s="18"/>
      <c r="F9" s="18"/>
      <c r="G9" s="19"/>
      <c r="H9" s="20">
        <f t="shared" ref="H9:H13" si="0">SUM(D9:G9)</f>
        <v>0</v>
      </c>
    </row>
    <row r="10" ht="15">
      <c r="A10" s="16" t="s">
        <v>21</v>
      </c>
      <c r="B10" s="16" t="s">
        <v>22</v>
      </c>
      <c r="C10" s="17">
        <v>0</v>
      </c>
      <c r="D10" s="18"/>
      <c r="E10" s="18"/>
      <c r="F10" s="18"/>
      <c r="G10" s="19"/>
      <c r="H10" s="20">
        <f t="shared" si="0"/>
        <v>0</v>
      </c>
    </row>
    <row r="11" ht="15">
      <c r="A11" s="16" t="s">
        <v>23</v>
      </c>
      <c r="B11" s="16" t="s">
        <v>24</v>
      </c>
      <c r="C11" s="17">
        <v>0</v>
      </c>
      <c r="D11" s="18"/>
      <c r="E11" s="18"/>
      <c r="F11" s="18"/>
      <c r="G11" s="19"/>
      <c r="H11" s="20">
        <f t="shared" si="0"/>
        <v>0</v>
      </c>
    </row>
    <row r="12" ht="15">
      <c r="A12" s="16" t="s">
        <v>25</v>
      </c>
      <c r="B12" s="16" t="s">
        <v>26</v>
      </c>
      <c r="C12" s="17">
        <v>0</v>
      </c>
      <c r="D12" s="18"/>
      <c r="E12" s="18"/>
      <c r="F12" s="18"/>
      <c r="G12" s="19"/>
      <c r="H12" s="20">
        <f t="shared" si="0"/>
        <v>0</v>
      </c>
    </row>
    <row r="13" ht="31.75" customHeight="1">
      <c r="A13" s="21" t="s">
        <v>27</v>
      </c>
      <c r="B13" s="23" t="s">
        <v>28</v>
      </c>
      <c r="C13" s="17">
        <v>0</v>
      </c>
      <c r="D13" s="22"/>
      <c r="E13" s="22"/>
      <c r="F13" s="22"/>
      <c r="G13" s="19"/>
      <c r="H13" s="20">
        <f t="shared" si="0"/>
        <v>0</v>
      </c>
    </row>
    <row r="14" ht="15">
      <c r="A14" s="21" t="s">
        <v>29</v>
      </c>
      <c r="B14" s="21" t="s">
        <v>30</v>
      </c>
      <c r="C14" s="17">
        <v>0</v>
      </c>
      <c r="D14" s="22"/>
      <c r="E14" s="22"/>
      <c r="F14" s="22"/>
      <c r="G14" s="19"/>
      <c r="H14" s="20">
        <v>32.450000000000003</v>
      </c>
    </row>
    <row r="15" ht="14.25" customHeight="1">
      <c r="A15" s="5" t="s">
        <v>31</v>
      </c>
      <c r="B15" s="24" t="s">
        <v>32</v>
      </c>
      <c r="C15" s="25">
        <v>100000</v>
      </c>
      <c r="D15" s="26"/>
      <c r="E15" s="26"/>
      <c r="F15" s="26"/>
      <c r="G15" s="19"/>
      <c r="H15" s="20">
        <f>63642.5+4102.3699999999999</f>
        <v>67744.869999999995</v>
      </c>
    </row>
    <row r="16" ht="15">
      <c r="A16" s="16" t="s">
        <v>33</v>
      </c>
      <c r="B16" s="16" t="s">
        <v>34</v>
      </c>
      <c r="C16" s="17">
        <v>0</v>
      </c>
      <c r="D16" s="18"/>
      <c r="E16" s="18"/>
      <c r="F16" s="18"/>
      <c r="G16" s="19"/>
      <c r="H16" s="20">
        <f t="shared" ref="H16:H23" si="1">SUM(D16:G16)</f>
        <v>0</v>
      </c>
    </row>
    <row r="17" ht="15">
      <c r="A17" s="16" t="s">
        <v>35</v>
      </c>
      <c r="B17" s="16" t="s">
        <v>36</v>
      </c>
      <c r="C17" s="17">
        <v>0</v>
      </c>
      <c r="D17" s="18"/>
      <c r="E17" s="18"/>
      <c r="F17" s="18"/>
      <c r="G17" s="19"/>
      <c r="H17" s="20">
        <f t="shared" si="1"/>
        <v>0</v>
      </c>
    </row>
    <row r="18" ht="15">
      <c r="A18" s="16" t="s">
        <v>37</v>
      </c>
      <c r="B18" s="16" t="s">
        <v>38</v>
      </c>
      <c r="C18" s="17">
        <v>0</v>
      </c>
      <c r="D18" s="18"/>
      <c r="E18" s="18"/>
      <c r="F18" s="18"/>
      <c r="G18" s="19"/>
      <c r="H18" s="20">
        <f t="shared" si="1"/>
        <v>0</v>
      </c>
      <c r="J18" s="4"/>
    </row>
    <row r="19" ht="15">
      <c r="A19" s="16" t="s">
        <v>39</v>
      </c>
      <c r="B19" s="16" t="s">
        <v>40</v>
      </c>
      <c r="C19" s="17">
        <v>0</v>
      </c>
      <c r="D19" s="18"/>
      <c r="E19" s="18"/>
      <c r="F19" s="18"/>
      <c r="G19" s="19"/>
      <c r="H19" s="20">
        <f t="shared" si="1"/>
        <v>0</v>
      </c>
      <c r="J19" s="4"/>
    </row>
    <row r="20" ht="15">
      <c r="A20" s="16" t="s">
        <v>41</v>
      </c>
      <c r="B20" s="16" t="s">
        <v>42</v>
      </c>
      <c r="C20" s="27">
        <v>2433661.1400000001</v>
      </c>
      <c r="D20" s="18"/>
      <c r="E20" s="28"/>
      <c r="F20" s="18"/>
      <c r="G20" s="19"/>
      <c r="H20" s="20">
        <v>2433661.1400000001</v>
      </c>
    </row>
    <row r="21" ht="30.5" customHeight="1">
      <c r="A21" s="16" t="s">
        <v>41</v>
      </c>
      <c r="B21" s="29" t="s">
        <v>43</v>
      </c>
      <c r="C21" s="27">
        <v>6469926.0700000003</v>
      </c>
      <c r="D21" s="18"/>
      <c r="E21" s="28"/>
      <c r="F21" s="18"/>
      <c r="G21" s="19"/>
      <c r="H21" s="20">
        <v>6469926.0700000003</v>
      </c>
    </row>
    <row r="22" ht="15">
      <c r="A22" s="30" t="s">
        <v>44</v>
      </c>
      <c r="B22" s="30" t="s">
        <v>45</v>
      </c>
      <c r="C22" s="27">
        <v>0</v>
      </c>
      <c r="D22" s="28"/>
      <c r="E22" s="28"/>
      <c r="F22" s="28"/>
      <c r="G22" s="19"/>
      <c r="H22" s="31">
        <v>5776916.4299999997</v>
      </c>
    </row>
    <row r="23" ht="15">
      <c r="A23" s="16" t="s">
        <v>46</v>
      </c>
      <c r="B23" s="32" t="s">
        <v>47</v>
      </c>
      <c r="C23" s="17">
        <v>0</v>
      </c>
      <c r="D23" s="18"/>
      <c r="E23" s="18"/>
      <c r="F23" s="18"/>
      <c r="G23" s="19"/>
      <c r="H23" s="20">
        <f t="shared" si="1"/>
        <v>0</v>
      </c>
    </row>
    <row r="24" ht="15">
      <c r="A24" s="33" t="s">
        <v>48</v>
      </c>
      <c r="B24" s="34" t="s">
        <v>49</v>
      </c>
      <c r="C24" s="35">
        <f>SUM(C7:C23)</f>
        <v>16061582.140000001</v>
      </c>
      <c r="D24" s="35">
        <f>SUM(D7:D23)</f>
        <v>0</v>
      </c>
      <c r="E24" s="35">
        <f>SUM(E7:E23)</f>
        <v>0</v>
      </c>
      <c r="F24" s="35">
        <f>SUM(F7:F23)</f>
        <v>0</v>
      </c>
      <c r="G24" s="35">
        <f>SUM(G7:G23)</f>
        <v>0</v>
      </c>
      <c r="H24" s="36">
        <f>SUM(H7:H23)</f>
        <v>21933591.359999999</v>
      </c>
    </row>
    <row r="26" ht="13.800000000000001">
      <c r="B26" s="37"/>
      <c r="C26" s="38"/>
      <c r="D26" s="39"/>
      <c r="E26" s="39"/>
      <c r="F26" s="39"/>
      <c r="G26" s="38"/>
      <c r="H26" s="39"/>
    </row>
    <row r="27" ht="13.800000000000001">
      <c r="C27" s="38"/>
      <c r="D27" s="37"/>
      <c r="G27" s="38"/>
      <c r="H27" s="37"/>
      <c r="J27" s="40"/>
    </row>
    <row r="28" ht="19.5">
      <c r="A28" s="41" t="s">
        <v>50</v>
      </c>
      <c r="B28" s="41"/>
      <c r="C28" s="42">
        <f>H1</f>
        <v>44621</v>
      </c>
      <c r="D28" s="43"/>
      <c r="E28" s="43"/>
      <c r="F28" s="43"/>
      <c r="J28" s="44"/>
    </row>
    <row r="31" ht="15">
      <c r="B31" s="45" t="s">
        <v>49</v>
      </c>
      <c r="C31" s="46">
        <f>H24</f>
        <v>21933591.359999999</v>
      </c>
      <c r="D31" s="47" t="s">
        <v>51</v>
      </c>
      <c r="E31" s="48"/>
      <c r="F31" s="48"/>
      <c r="J31" s="46"/>
    </row>
    <row r="32" ht="15">
      <c r="B32" s="45" t="s">
        <v>52</v>
      </c>
      <c r="C32" s="46">
        <f>Ausgaben!H32</f>
        <v>13758242.65</v>
      </c>
      <c r="D32" s="47" t="s">
        <v>51</v>
      </c>
      <c r="E32" s="47"/>
      <c r="F32" s="47"/>
      <c r="J32" s="46"/>
    </row>
    <row r="33" ht="15">
      <c r="B33" s="49" t="s">
        <v>53</v>
      </c>
      <c r="C33" s="50">
        <f>SUM(C31-C32)</f>
        <v>8175348.71</v>
      </c>
      <c r="D33" s="47" t="s">
        <v>51</v>
      </c>
      <c r="E33" s="47"/>
      <c r="F33" s="47"/>
      <c r="J33" s="50"/>
    </row>
    <row r="34" ht="15">
      <c r="B34" s="49"/>
      <c r="C34" s="50"/>
      <c r="D34" s="47"/>
      <c r="E34" s="47"/>
      <c r="F34" s="47"/>
      <c r="J34" s="50"/>
    </row>
    <row r="35" ht="15">
      <c r="B35" s="45"/>
      <c r="C35" s="46"/>
      <c r="D35" s="47"/>
      <c r="E35" s="47"/>
      <c r="F35" s="47"/>
      <c r="J35" s="46"/>
    </row>
    <row r="36" ht="15">
      <c r="B36" s="45" t="s">
        <v>54</v>
      </c>
      <c r="C36" s="46">
        <v>3214.9299999999998</v>
      </c>
      <c r="D36" s="47" t="s">
        <v>51</v>
      </c>
      <c r="E36" s="47"/>
      <c r="F36" s="47"/>
      <c r="J36" s="46"/>
      <c r="L36" s="4"/>
    </row>
    <row r="37" ht="15">
      <c r="B37" s="45" t="s">
        <v>55</v>
      </c>
      <c r="C37" s="46">
        <v>123803.44</v>
      </c>
      <c r="D37" s="47" t="s">
        <v>51</v>
      </c>
      <c r="E37" s="47"/>
      <c r="F37" s="47"/>
      <c r="J37" s="46"/>
      <c r="L37" s="4"/>
    </row>
    <row r="38" ht="15">
      <c r="B38" s="45" t="s">
        <v>56</v>
      </c>
      <c r="C38" s="46">
        <f>40067.769999999997+40084.419999999998</f>
        <v>80152.190000000002</v>
      </c>
      <c r="D38" s="47" t="s">
        <v>51</v>
      </c>
      <c r="E38" s="47"/>
      <c r="F38" s="47"/>
      <c r="J38" s="46"/>
      <c r="L38" s="4"/>
    </row>
    <row r="39" ht="15" hidden="1">
      <c r="B39" s="45" t="s">
        <v>57</v>
      </c>
      <c r="C39" s="46">
        <v>0</v>
      </c>
      <c r="D39" s="47" t="s">
        <v>51</v>
      </c>
      <c r="E39" s="47"/>
      <c r="F39" s="47"/>
      <c r="J39" s="46"/>
      <c r="L39" s="4"/>
    </row>
    <row r="40" ht="15" hidden="1">
      <c r="B40" s="45" t="s">
        <v>58</v>
      </c>
      <c r="C40" s="46">
        <v>0</v>
      </c>
      <c r="D40" s="47" t="s">
        <v>51</v>
      </c>
      <c r="E40" s="47"/>
      <c r="F40" s="47"/>
      <c r="J40" s="46"/>
      <c r="L40" s="4"/>
    </row>
    <row r="41" ht="15" hidden="1">
      <c r="B41" s="45" t="s">
        <v>59</v>
      </c>
      <c r="C41" s="46">
        <v>0</v>
      </c>
      <c r="D41" s="47" t="s">
        <v>51</v>
      </c>
      <c r="E41" s="47"/>
      <c r="F41" s="47"/>
      <c r="J41" s="46"/>
      <c r="L41" s="4"/>
    </row>
    <row r="42" ht="15" hidden="1">
      <c r="B42" s="45" t="s">
        <v>60</v>
      </c>
      <c r="C42" s="46">
        <v>0</v>
      </c>
      <c r="D42" s="47" t="s">
        <v>51</v>
      </c>
      <c r="E42" s="47"/>
      <c r="F42" s="47"/>
      <c r="J42" s="46"/>
      <c r="L42" s="4"/>
    </row>
    <row r="43" ht="15" hidden="1">
      <c r="B43" s="45" t="s">
        <v>61</v>
      </c>
      <c r="C43" s="46">
        <v>0</v>
      </c>
      <c r="D43" s="47" t="s">
        <v>51</v>
      </c>
      <c r="E43" s="47"/>
      <c r="F43" s="47"/>
      <c r="J43" s="46"/>
    </row>
    <row r="44" ht="15" hidden="1">
      <c r="B44" s="45" t="s">
        <v>62</v>
      </c>
      <c r="C44" s="46">
        <v>0</v>
      </c>
      <c r="D44" s="47" t="s">
        <v>51</v>
      </c>
      <c r="E44" s="47"/>
      <c r="F44" s="47"/>
      <c r="J44" s="46"/>
    </row>
    <row r="45" ht="15">
      <c r="B45" s="45" t="s">
        <v>63</v>
      </c>
      <c r="C45" s="46">
        <v>0</v>
      </c>
      <c r="D45" s="47" t="s">
        <v>51</v>
      </c>
      <c r="E45" s="47"/>
      <c r="F45" s="47"/>
      <c r="J45" s="46"/>
    </row>
    <row r="46" ht="15">
      <c r="B46" s="45" t="s">
        <v>64</v>
      </c>
      <c r="C46" s="46">
        <v>82309.539999999994</v>
      </c>
      <c r="D46" s="47" t="s">
        <v>51</v>
      </c>
      <c r="E46" s="47"/>
      <c r="F46" s="47"/>
      <c r="J46" s="46"/>
    </row>
    <row r="47" ht="15">
      <c r="B47" s="45" t="s">
        <v>65</v>
      </c>
      <c r="C47" s="46">
        <v>385297.85999999999</v>
      </c>
      <c r="D47" s="47" t="s">
        <v>51</v>
      </c>
      <c r="E47" s="47"/>
      <c r="F47" s="47"/>
      <c r="J47" s="46"/>
    </row>
    <row r="48" ht="15">
      <c r="B48" s="45" t="s">
        <v>66</v>
      </c>
      <c r="C48" s="46">
        <v>7500570.75</v>
      </c>
      <c r="D48" s="47" t="s">
        <v>51</v>
      </c>
      <c r="E48" s="47"/>
      <c r="F48" s="47"/>
      <c r="J48" s="46"/>
    </row>
    <row r="49" ht="11.300000000000001" customHeight="1">
      <c r="C49" s="46"/>
      <c r="D49" s="47"/>
      <c r="E49" s="47"/>
      <c r="F49" s="47"/>
      <c r="J49" s="46"/>
    </row>
    <row r="50" ht="8.1999999999999993" customHeight="1">
      <c r="A50" s="4"/>
      <c r="C50" s="46"/>
      <c r="D50" s="47"/>
      <c r="E50" s="47"/>
      <c r="F50" s="47"/>
      <c r="J50" s="46"/>
    </row>
    <row r="51" ht="15">
      <c r="A51" s="4"/>
      <c r="C51" s="50">
        <f>SUM(C36:C50)</f>
        <v>8175348.71</v>
      </c>
      <c r="D51" s="47" t="s">
        <v>51</v>
      </c>
      <c r="E51" s="47"/>
      <c r="F51" s="47"/>
      <c r="J51" s="46"/>
    </row>
    <row r="52" ht="15">
      <c r="A52" s="51" t="s">
        <v>67</v>
      </c>
      <c r="B52" s="4"/>
      <c r="C52" s="4"/>
      <c r="D52" s="4"/>
      <c r="E52" s="47"/>
      <c r="F52" s="47"/>
      <c r="J52" s="50"/>
    </row>
    <row r="53" ht="15">
      <c r="B53" s="4"/>
      <c r="C53" s="4"/>
      <c r="D53" s="4"/>
      <c r="E53" s="4"/>
      <c r="F53" s="4"/>
      <c r="G53" s="4"/>
      <c r="I53" s="4"/>
      <c r="J53" s="4"/>
    </row>
    <row r="54" ht="15">
      <c r="B54" s="4"/>
      <c r="C54" s="4"/>
      <c r="D54" s="4" t="s">
        <v>68</v>
      </c>
      <c r="E54" s="4"/>
      <c r="F54" s="4"/>
      <c r="G54" s="4"/>
      <c r="I54" s="4"/>
      <c r="J54" s="4"/>
    </row>
    <row r="55" ht="15">
      <c r="A55" s="4" t="s">
        <v>69</v>
      </c>
      <c r="B55" s="4"/>
      <c r="C55" s="4"/>
      <c r="D55" s="4"/>
      <c r="E55" s="4"/>
      <c r="F55" s="4"/>
      <c r="I55" s="4"/>
      <c r="J55" s="4"/>
    </row>
    <row r="56" ht="15">
      <c r="A56" s="4"/>
      <c r="E56" s="4"/>
      <c r="F56" s="4"/>
      <c r="G56" s="4"/>
      <c r="I56" s="4"/>
      <c r="J56" s="4"/>
    </row>
    <row r="57" ht="15">
      <c r="A57" s="52" t="s">
        <v>70</v>
      </c>
      <c r="E57" s="52"/>
      <c r="F57" s="52"/>
      <c r="G57" s="4"/>
      <c r="H57" s="4"/>
      <c r="I57" s="4"/>
      <c r="J57" s="4"/>
    </row>
  </sheetData>
  <printOptions headings="0" gridLines="0"/>
  <pageMargins left="0.39375000000000004" right="0.39375000000000004" top="0.98402800000000012" bottom="0.39375000000000004" header="0.51180599999999998" footer="0.51180599999999998"/>
  <pageSetup paperSize="9" scale="9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  <rowBreaks count="1" manualBreakCount="1">
    <brk id="26" man="1" max="16383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view="pageBreakPreview" topLeftCell="A14" zoomScale="100" workbookViewId="0">
      <selection activeCell="H13" activeCellId="0" sqref="H13"/>
    </sheetView>
  </sheetViews>
  <sheetFormatPr baseColWidth="8" defaultRowHeight="13.800000000000001" customHeight="1"/>
  <cols>
    <col customWidth="1" min="1" max="1" style="1" width="7.7304700000000004"/>
    <col customWidth="1" min="2" max="2" style="1" width="35.945300000000003"/>
    <col customWidth="1" min="3" max="3" style="1" width="14.207000000000001"/>
    <col customWidth="1" min="4" max="4" style="1" width="11.699199999999999"/>
    <col customWidth="1" min="5" max="5" style="1" width="12.3398"/>
    <col customWidth="1" hidden="1" min="6" max="6" style="1" width="11.3789"/>
    <col customWidth="1" min="7" max="7" style="1" width="12.984400000000001"/>
    <col customWidth="1" min="8" max="8" style="1" width="14.3789"/>
    <col customWidth="1" min="9" max="10" style="1" width="12.453099999999999"/>
    <col customWidth="1" min="11" max="11" style="1" width="13.6328"/>
    <col customWidth="1" min="12" max="13" style="1" width="12.453099999999999"/>
    <col customWidth="1" min="14" max="257" style="1" width="10.0938"/>
  </cols>
  <sheetData>
    <row r="1" ht="17.199999999999999" customHeight="1">
      <c r="A1" s="53" t="s">
        <v>71</v>
      </c>
    </row>
    <row r="2" ht="16.5">
      <c r="A2" s="4" t="s">
        <v>72</v>
      </c>
      <c r="C2" s="54"/>
      <c r="D2" s="55" t="s">
        <v>73</v>
      </c>
      <c r="E2" s="56"/>
      <c r="F2" s="56"/>
      <c r="G2" s="56"/>
      <c r="H2" s="57"/>
    </row>
    <row r="3" ht="10.5" customHeight="1">
      <c r="A3" s="4"/>
    </row>
    <row r="4" ht="13.800000000000001">
      <c r="A4" s="58" t="s">
        <v>1</v>
      </c>
      <c r="B4" s="59"/>
      <c r="C4" s="60" t="s">
        <v>2</v>
      </c>
      <c r="D4" s="61" t="s">
        <v>3</v>
      </c>
      <c r="E4" s="62" t="s">
        <v>4</v>
      </c>
      <c r="F4" s="62" t="s">
        <v>5</v>
      </c>
      <c r="G4" s="62" t="s">
        <v>2</v>
      </c>
      <c r="H4" s="62" t="s">
        <v>74</v>
      </c>
    </row>
    <row r="5" ht="13.800000000000001">
      <c r="A5" s="63"/>
      <c r="B5" s="64"/>
      <c r="C5" s="65" t="s">
        <v>7</v>
      </c>
      <c r="D5" s="66" t="s">
        <v>8</v>
      </c>
      <c r="E5" s="67" t="s">
        <v>8</v>
      </c>
      <c r="F5" s="67" t="s">
        <v>8</v>
      </c>
      <c r="G5" s="67" t="s">
        <v>7</v>
      </c>
      <c r="H5" s="67" t="s">
        <v>9</v>
      </c>
    </row>
    <row r="6" ht="15.550000000000001" customHeight="1">
      <c r="A6" s="63"/>
      <c r="B6" s="64"/>
      <c r="C6" s="68" t="s">
        <v>10</v>
      </c>
      <c r="D6" s="69" t="s">
        <v>75</v>
      </c>
      <c r="E6" s="67" t="s">
        <v>75</v>
      </c>
      <c r="F6" s="67" t="s">
        <v>75</v>
      </c>
      <c r="G6" s="68" t="s">
        <v>76</v>
      </c>
      <c r="H6" s="70">
        <f>Einnahmen!H5</f>
        <v>44621</v>
      </c>
    </row>
    <row r="7" ht="14.25">
      <c r="A7" s="71" t="s">
        <v>77</v>
      </c>
      <c r="B7" s="71" t="s">
        <v>78</v>
      </c>
      <c r="C7" s="72">
        <v>20600</v>
      </c>
      <c r="D7" s="73"/>
      <c r="E7" s="73"/>
      <c r="F7" s="73"/>
      <c r="G7" s="74"/>
      <c r="H7" s="75">
        <f>18000+1400</f>
        <v>19400</v>
      </c>
      <c r="I7" s="76"/>
    </row>
    <row r="8" ht="14.25">
      <c r="A8" s="77" t="s">
        <v>79</v>
      </c>
      <c r="B8" s="77" t="s">
        <v>80</v>
      </c>
      <c r="C8" s="74">
        <v>127350</v>
      </c>
      <c r="D8" s="74"/>
      <c r="E8" s="73"/>
      <c r="F8" s="74"/>
      <c r="G8" s="74"/>
      <c r="H8" s="78">
        <f>109905+8200</f>
        <v>118105</v>
      </c>
      <c r="I8" s="76"/>
      <c r="J8" s="79"/>
    </row>
    <row r="9" ht="14.25">
      <c r="A9" s="77" t="s">
        <v>81</v>
      </c>
      <c r="B9" s="77" t="s">
        <v>82</v>
      </c>
      <c r="C9" s="74">
        <v>126575</v>
      </c>
      <c r="D9" s="74"/>
      <c r="E9" s="73"/>
      <c r="F9" s="74"/>
      <c r="G9" s="74"/>
      <c r="H9" s="78">
        <v>115202.75999999999</v>
      </c>
      <c r="I9" s="76"/>
      <c r="J9" s="79"/>
    </row>
    <row r="10" ht="14.25">
      <c r="A10" s="77" t="s">
        <v>83</v>
      </c>
      <c r="B10" s="77" t="s">
        <v>84</v>
      </c>
      <c r="C10" s="74">
        <v>43072.5</v>
      </c>
      <c r="D10" s="74"/>
      <c r="E10" s="73"/>
      <c r="F10" s="74"/>
      <c r="G10" s="74"/>
      <c r="H10" s="78">
        <f>41126.779999999999+3082.1599999999999</f>
        <v>44208.940000000002</v>
      </c>
      <c r="I10" s="76"/>
      <c r="J10" s="79"/>
    </row>
    <row r="11" ht="38.25">
      <c r="A11" s="77" t="s">
        <v>85</v>
      </c>
      <c r="B11" s="80" t="s">
        <v>86</v>
      </c>
      <c r="C11" s="74">
        <v>37138.099999999999</v>
      </c>
      <c r="D11" s="74"/>
      <c r="E11" s="74"/>
      <c r="F11" s="74"/>
      <c r="G11" s="74"/>
      <c r="H11" s="75">
        <f>33635.389999999999+1316.8099999999999</f>
        <v>34952.199999999997</v>
      </c>
      <c r="J11" s="79"/>
    </row>
    <row r="12" ht="38.25">
      <c r="A12" s="71" t="s">
        <v>87</v>
      </c>
      <c r="B12" s="81" t="s">
        <v>88</v>
      </c>
      <c r="C12" s="73">
        <v>14000</v>
      </c>
      <c r="D12" s="73"/>
      <c r="E12" s="73"/>
      <c r="F12" s="73"/>
      <c r="G12" s="74"/>
      <c r="H12" s="75">
        <v>12340.549999999999</v>
      </c>
    </row>
    <row r="13" ht="14.25">
      <c r="A13" s="77" t="s">
        <v>89</v>
      </c>
      <c r="B13" s="80" t="s">
        <v>90</v>
      </c>
      <c r="C13" s="74">
        <v>50468.599999999999</v>
      </c>
      <c r="D13" s="74"/>
      <c r="E13" s="74"/>
      <c r="F13" s="74"/>
      <c r="G13" s="74"/>
      <c r="H13" s="78">
        <f>50148.199999999997</f>
        <v>50148.199999999997</v>
      </c>
    </row>
    <row r="14" ht="14.25">
      <c r="A14" s="77" t="s">
        <v>91</v>
      </c>
      <c r="B14" s="77" t="s">
        <v>92</v>
      </c>
      <c r="C14" s="74">
        <v>500</v>
      </c>
      <c r="D14" s="74"/>
      <c r="E14" s="74"/>
      <c r="F14" s="74"/>
      <c r="G14" s="74"/>
      <c r="H14" s="78">
        <v>600</v>
      </c>
      <c r="J14" s="79"/>
    </row>
    <row r="15" ht="14.25">
      <c r="A15" s="77" t="s">
        <v>93</v>
      </c>
      <c r="B15" s="77" t="s">
        <v>94</v>
      </c>
      <c r="C15" s="74">
        <v>5000</v>
      </c>
      <c r="D15" s="74"/>
      <c r="E15" s="74"/>
      <c r="F15" s="74"/>
      <c r="G15" s="74"/>
      <c r="H15" s="78">
        <f>13072.23+2994.8400000000001</f>
        <v>16067.07</v>
      </c>
      <c r="J15" s="79"/>
    </row>
    <row r="16" ht="14.25">
      <c r="A16" s="77" t="s">
        <v>95</v>
      </c>
      <c r="B16" s="82" t="s">
        <v>96</v>
      </c>
      <c r="C16" s="74">
        <v>5000</v>
      </c>
      <c r="D16" s="74"/>
      <c r="E16" s="74"/>
      <c r="F16" s="74"/>
      <c r="G16" s="74"/>
      <c r="H16" s="78">
        <f>2819.3000000000002+36.5</f>
        <v>2855.8000000000002</v>
      </c>
      <c r="I16" s="76"/>
    </row>
    <row r="17" ht="14.25">
      <c r="A17" s="77" t="s">
        <v>97</v>
      </c>
      <c r="B17" s="77" t="s">
        <v>98</v>
      </c>
      <c r="C17" s="74">
        <v>27631.900000000001</v>
      </c>
      <c r="D17" s="74"/>
      <c r="E17" s="74"/>
      <c r="F17" s="74"/>
      <c r="G17" s="74"/>
      <c r="H17" s="78">
        <v>17022.509999999998</v>
      </c>
      <c r="J17" s="79"/>
    </row>
    <row r="18" ht="14.25">
      <c r="A18" s="77" t="s">
        <v>99</v>
      </c>
      <c r="B18" s="77" t="s">
        <v>100</v>
      </c>
      <c r="C18" s="74">
        <v>427587.96000000002</v>
      </c>
      <c r="D18" s="74"/>
      <c r="E18" s="74"/>
      <c r="F18" s="74"/>
      <c r="G18" s="74"/>
      <c r="H18" s="78">
        <f>77766.919999999998+16597.950000000001</f>
        <v>94364.869999999995</v>
      </c>
      <c r="J18" s="79"/>
    </row>
    <row r="19" ht="14.25">
      <c r="A19" s="77" t="s">
        <v>101</v>
      </c>
      <c r="B19" s="77" t="s">
        <v>102</v>
      </c>
      <c r="C19" s="74">
        <v>2120</v>
      </c>
      <c r="D19" s="74"/>
      <c r="E19" s="74"/>
      <c r="F19" s="74"/>
      <c r="G19" s="74"/>
      <c r="H19" s="78">
        <v>6329.6999999999998</v>
      </c>
      <c r="J19" s="79"/>
    </row>
    <row r="20" ht="14.25">
      <c r="A20" s="77" t="s">
        <v>103</v>
      </c>
      <c r="B20" s="77" t="s">
        <v>104</v>
      </c>
      <c r="C20" s="74">
        <v>12762948.9</v>
      </c>
      <c r="D20" s="74"/>
      <c r="E20" s="74"/>
      <c r="F20" s="74"/>
      <c r="G20" s="74"/>
      <c r="H20" s="78">
        <v>12955752.390000001</v>
      </c>
      <c r="J20" s="83"/>
    </row>
    <row r="21" ht="14.25">
      <c r="A21" s="77" t="s">
        <v>105</v>
      </c>
      <c r="B21" s="77" t="s">
        <v>106</v>
      </c>
      <c r="C21" s="74">
        <v>13768.32</v>
      </c>
      <c r="D21" s="74"/>
      <c r="E21" s="74"/>
      <c r="F21" s="74"/>
      <c r="G21" s="74"/>
      <c r="H21" s="78">
        <v>8782.2000000000007</v>
      </c>
      <c r="J21" s="83"/>
    </row>
    <row r="22" ht="14.25">
      <c r="A22" s="77" t="s">
        <v>107</v>
      </c>
      <c r="B22" s="77" t="s">
        <v>108</v>
      </c>
      <c r="C22" s="74">
        <v>0</v>
      </c>
      <c r="D22" s="74"/>
      <c r="E22" s="74"/>
      <c r="F22" s="74"/>
      <c r="G22" s="74"/>
      <c r="H22" s="78">
        <v>0</v>
      </c>
    </row>
    <row r="23" ht="25.5">
      <c r="A23" s="77" t="s">
        <v>109</v>
      </c>
      <c r="B23" s="80" t="s">
        <v>110</v>
      </c>
      <c r="C23" s="74">
        <v>416930.40000000002</v>
      </c>
      <c r="D23" s="74"/>
      <c r="E23" s="74"/>
      <c r="F23" s="74"/>
      <c r="G23" s="74"/>
      <c r="H23" s="78">
        <f>178976.19+43984.269999999997</f>
        <v>222960.45999999999</v>
      </c>
    </row>
    <row r="24" ht="25.5">
      <c r="A24" s="77" t="s">
        <v>111</v>
      </c>
      <c r="B24" s="80" t="s">
        <v>112</v>
      </c>
      <c r="C24" s="74">
        <v>0</v>
      </c>
      <c r="D24" s="74"/>
      <c r="E24" s="74"/>
      <c r="F24" s="74"/>
      <c r="G24" s="74"/>
      <c r="H24" s="78">
        <v>0</v>
      </c>
    </row>
    <row r="25" ht="14.25">
      <c r="A25" s="77" t="s">
        <v>113</v>
      </c>
      <c r="B25" s="77" t="s">
        <v>114</v>
      </c>
      <c r="C25" s="74">
        <v>100000</v>
      </c>
      <c r="D25" s="74"/>
      <c r="E25" s="74"/>
      <c r="F25" s="74"/>
      <c r="G25" s="74"/>
      <c r="H25" s="78">
        <f>32850+6300</f>
        <v>39150</v>
      </c>
      <c r="J25" s="79"/>
    </row>
    <row r="26" ht="14.25">
      <c r="A26" s="77" t="s">
        <v>115</v>
      </c>
      <c r="B26" s="77" t="s">
        <v>116</v>
      </c>
      <c r="C26" s="74"/>
      <c r="D26" s="74"/>
      <c r="E26" s="84"/>
      <c r="F26" s="84"/>
      <c r="G26" s="74"/>
      <c r="H26" s="78">
        <v>0</v>
      </c>
    </row>
    <row r="27" ht="14.25">
      <c r="A27" s="77" t="s">
        <v>117</v>
      </c>
      <c r="B27" s="77" t="s">
        <v>118</v>
      </c>
      <c r="C27" s="74"/>
      <c r="D27" s="74"/>
      <c r="E27" s="84"/>
      <c r="F27" s="84"/>
      <c r="G27" s="74"/>
      <c r="H27" s="78">
        <v>0</v>
      </c>
    </row>
    <row r="28" ht="14.25">
      <c r="A28" s="77" t="s">
        <v>119</v>
      </c>
      <c r="B28" s="77" t="s">
        <v>120</v>
      </c>
      <c r="C28" s="74"/>
      <c r="D28" s="74"/>
      <c r="E28" s="84"/>
      <c r="F28" s="84"/>
      <c r="G28" s="74"/>
      <c r="H28" s="78">
        <v>0</v>
      </c>
    </row>
    <row r="29" ht="14.25">
      <c r="A29" s="77" t="s">
        <v>121</v>
      </c>
      <c r="B29" s="77" t="s">
        <v>122</v>
      </c>
      <c r="C29" s="74"/>
      <c r="D29" s="74"/>
      <c r="E29" s="84"/>
      <c r="F29" s="84"/>
      <c r="G29" s="74"/>
      <c r="H29" s="78">
        <v>0</v>
      </c>
    </row>
    <row r="30" ht="14.25">
      <c r="A30" s="71" t="s">
        <v>123</v>
      </c>
      <c r="B30" s="71" t="s">
        <v>124</v>
      </c>
      <c r="C30" s="73">
        <v>1880890.46</v>
      </c>
      <c r="D30" s="73"/>
      <c r="E30" s="73"/>
      <c r="F30" s="73"/>
      <c r="G30" s="74"/>
      <c r="H30" s="75">
        <v>0</v>
      </c>
      <c r="J30" s="79"/>
    </row>
    <row r="31" ht="14.25">
      <c r="A31" s="77" t="s">
        <v>125</v>
      </c>
      <c r="B31" s="77" t="s">
        <v>126</v>
      </c>
      <c r="C31" s="74"/>
      <c r="D31" s="74"/>
      <c r="E31" s="74"/>
      <c r="F31" s="74"/>
      <c r="G31" s="74"/>
      <c r="H31" s="78">
        <v>0</v>
      </c>
      <c r="J31" s="79"/>
    </row>
    <row r="32" ht="15">
      <c r="A32" s="77"/>
      <c r="B32" s="34" t="s">
        <v>48</v>
      </c>
      <c r="C32" s="85">
        <f>SUM(C7:C31)</f>
        <v>16061582.140000001</v>
      </c>
      <c r="D32" s="85">
        <f>SUM(D7:D31)</f>
        <v>0</v>
      </c>
      <c r="E32" s="85">
        <f>SUM(E7:E31)</f>
        <v>0</v>
      </c>
      <c r="F32" s="85">
        <f>SUM(F7:F31)</f>
        <v>0</v>
      </c>
      <c r="G32" s="85">
        <f>SUM(G7:G31)</f>
        <v>0</v>
      </c>
      <c r="H32" s="85">
        <f>SUM(H7:H31)</f>
        <v>13758242.65</v>
      </c>
    </row>
    <row r="34" ht="13.800000000000001">
      <c r="G34" s="79"/>
    </row>
    <row r="35" ht="13.800000000000001">
      <c r="G35" s="86"/>
      <c r="H35" s="87"/>
    </row>
    <row r="40" ht="13.800000000000001">
      <c r="E40" s="88"/>
    </row>
    <row r="42" ht="13.800000000000001">
      <c r="E42" s="88"/>
    </row>
  </sheetData>
  <printOptions headings="0" gridLines="0"/>
  <pageMargins left="0.78750000000000009" right="0.78750000000000009" top="0.51180599999999998" bottom="0.39375000000000004" header="0.51180599999999998" footer="0.51180599999999998"/>
  <pageSetup paperSize="9" scale="86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  <rowBreaks count="1" manualBreakCount="1">
    <brk id="33" man="1" max="255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onlyoffice/9.2.1.1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Suse</dc:creator>
  <cp:lastModifiedBy>wildheart</cp:lastModifiedBy>
  <cp:revision>121</cp:revision>
  <dcterms:created xsi:type="dcterms:W3CDTF">2013-05-20T08:14:00Z</dcterms:created>
  <dcterms:modified xsi:type="dcterms:W3CDTF">2026-10-09T10:42:22Z</dcterms:modified>
</cp:coreProperties>
</file>